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75" yWindow="555" windowWidth="20730" windowHeight="114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Sheet1!$A$1:$H$54</definedName>
  </definedNames>
  <calcPr calcId="145621"/>
</workbook>
</file>

<file path=xl/calcChain.xml><?xml version="1.0" encoding="utf-8"?>
<calcChain xmlns="http://schemas.openxmlformats.org/spreadsheetml/2006/main">
  <c r="F23" i="1" l="1"/>
  <c r="D23" i="1"/>
  <c r="H43" i="1" l="1"/>
  <c r="H23" i="1" l="1"/>
  <c r="F26" i="1"/>
  <c r="F34" i="1" s="1"/>
  <c r="D26" i="1"/>
  <c r="D34" i="1"/>
  <c r="F40" i="1"/>
  <c r="F41" i="1" s="1"/>
  <c r="H28" i="1"/>
  <c r="H29" i="1"/>
  <c r="F29" i="1"/>
  <c r="D29" i="1"/>
  <c r="D40" i="1" s="1"/>
  <c r="H25" i="1"/>
  <c r="H22" i="1"/>
  <c r="H21" i="1"/>
  <c r="F21" i="1"/>
  <c r="F22" i="1"/>
  <c r="D22" i="1"/>
  <c r="D21" i="1"/>
  <c r="H15" i="1"/>
  <c r="H16" i="1"/>
  <c r="H14" i="1"/>
  <c r="H8" i="1"/>
  <c r="H9" i="1"/>
  <c r="H10" i="1"/>
  <c r="H11" i="1"/>
  <c r="H12" i="1"/>
  <c r="H13" i="1"/>
  <c r="H7" i="1"/>
  <c r="D41" i="1" l="1"/>
  <c r="H41" i="1" s="1"/>
  <c r="H40" i="1"/>
  <c r="F36" i="1"/>
  <c r="F47" i="1" s="1"/>
  <c r="F35" i="1"/>
  <c r="F46" i="1" s="1"/>
  <c r="F37" i="1"/>
  <c r="F48" i="1" s="1"/>
  <c r="H26" i="1"/>
  <c r="D36" i="1"/>
  <c r="D37" i="1"/>
  <c r="D48" i="1" s="1"/>
  <c r="D35" i="1"/>
  <c r="H34" i="1"/>
  <c r="D46" i="1" l="1"/>
  <c r="H46" i="1" s="1"/>
  <c r="H35" i="1"/>
  <c r="H48" i="1"/>
  <c r="H37" i="1"/>
  <c r="H36" i="1"/>
  <c r="D47" i="1"/>
  <c r="H47" i="1" s="1"/>
</calcChain>
</file>

<file path=xl/sharedStrings.xml><?xml version="1.0" encoding="utf-8"?>
<sst xmlns="http://schemas.openxmlformats.org/spreadsheetml/2006/main" count="75" uniqueCount="56">
  <si>
    <t>Category</t>
  </si>
  <si>
    <t>Total – 60% attendance</t>
  </si>
  <si>
    <t>Notes</t>
  </si>
  <si>
    <t>Total</t>
  </si>
  <si>
    <t>No. of hearing days (general)</t>
  </si>
  <si>
    <t>No. of hearing days (major subm)</t>
  </si>
  <si>
    <t>Number of submission points</t>
  </si>
  <si>
    <t>Don’t wish to be heard - primary submitters</t>
  </si>
  <si>
    <t>Number of primary submitters in total</t>
  </si>
  <si>
    <t>Number of major submitters out of the primary submitters</t>
  </si>
  <si>
    <t>Complex submission points</t>
  </si>
  <si>
    <t>Complex submitters</t>
  </si>
  <si>
    <t>Combined total</t>
  </si>
  <si>
    <t>Summary</t>
  </si>
  <si>
    <t>Wish to be heard - primary submitters</t>
  </si>
  <si>
    <t>Base Info</t>
  </si>
  <si>
    <t>Type</t>
  </si>
  <si>
    <t>Wish to be heard - major submitters</t>
  </si>
  <si>
    <t>TOTAL TIMEFRAMES</t>
  </si>
  <si>
    <t>Total – 80% attendance</t>
  </si>
  <si>
    <t>Total (hearing days)</t>
  </si>
  <si>
    <t>Complex submitters WTBH</t>
  </si>
  <si>
    <t>Number of further submitters total</t>
  </si>
  <si>
    <t>Number of further submitters WTBH</t>
  </si>
  <si>
    <t>Additional time factored for FS to hearing days</t>
  </si>
  <si>
    <t>Further Submitters</t>
  </si>
  <si>
    <t>Major Submitters</t>
  </si>
  <si>
    <t>Primary Submitters</t>
  </si>
  <si>
    <t>Total – 20% attendance</t>
  </si>
  <si>
    <t xml:space="preserve">Wish to be heard </t>
  </si>
  <si>
    <t xml:space="preserve">Total PS </t>
  </si>
  <si>
    <t>Total FS</t>
  </si>
  <si>
    <t>Total – 60% PS attendance + 20% FS attendance + Council case presentation time</t>
  </si>
  <si>
    <t>Total – 80% PS attendance + 20% FS attendance + Council case presentation time</t>
  </si>
  <si>
    <t>Time allocated for Council Case Presentation</t>
  </si>
  <si>
    <t>Time factored for planners, lawyers and expert presentation</t>
  </si>
  <si>
    <t>Total – 50% attendance</t>
  </si>
  <si>
    <t>Total – 50% PS attendance + 20% FS attendance + Council case presentation time</t>
  </si>
  <si>
    <t>Subtopic:</t>
  </si>
  <si>
    <t>South</t>
  </si>
  <si>
    <t>General</t>
  </si>
  <si>
    <t>Hearing Time</t>
  </si>
  <si>
    <t>Total Hearing Days 
- 100% attendance</t>
  </si>
  <si>
    <t>Additional time factored for complex submitters</t>
  </si>
  <si>
    <r>
      <t>WTBH primary submitters get 10 minutes / 6.5 hours per hearing day = total hearing days</t>
    </r>
    <r>
      <rPr>
        <i/>
        <sz val="11"/>
        <color theme="1"/>
        <rFont val="Arial"/>
        <family val="2"/>
      </rPr>
      <t xml:space="preserve"> *does not include FS</t>
    </r>
  </si>
  <si>
    <t xml:space="preserve">20 minutes per complex submitter
</t>
  </si>
  <si>
    <t>20 minutes per submitter / 6.5 hours per hearing day = total hearing days</t>
  </si>
  <si>
    <t>Further submitters in total (duplicates with PS removed)</t>
  </si>
  <si>
    <t>WTBH FS submitters that are not PS get 10 minutes / 6.5 hours per hearing day = total hearing days</t>
  </si>
  <si>
    <t>General + major submitters + time allocated for complex submissions = total for this topic</t>
  </si>
  <si>
    <t>Notes:</t>
  </si>
  <si>
    <t>*Hearing days are rounded to one decimal point.</t>
  </si>
  <si>
    <t>*WTBH = wish to be heard</t>
  </si>
  <si>
    <t>*PS = primary submitter</t>
  </si>
  <si>
    <t>*FS = further submitter</t>
  </si>
  <si>
    <t>Attachment 2B - Topic 017 RPS Changes to RUB Hearing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</si>
</sst>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A7BFDE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 style="thin">
        <color theme="0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15" fontId="7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/>
    <xf numFmtId="0" fontId="9" fillId="6" borderId="0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164" fontId="2" fillId="7" borderId="4" xfId="0" applyNumberFormat="1" applyFont="1" applyFill="1" applyBorder="1" applyAlignment="1">
      <alignment vertical="center" wrapText="1"/>
    </xf>
    <xf numFmtId="164" fontId="2" fillId="8" borderId="4" xfId="0" applyNumberFormat="1" applyFont="1" applyFill="1" applyBorder="1" applyAlignment="1">
      <alignment vertical="center" wrapText="1"/>
    </xf>
    <xf numFmtId="164" fontId="0" fillId="0" borderId="0" xfId="0" applyNumberFormat="1" applyFont="1"/>
    <xf numFmtId="164" fontId="2" fillId="0" borderId="0" xfId="0" applyNumberFormat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2" fillId="9" borderId="4" xfId="0" applyFont="1" applyFill="1" applyBorder="1" applyAlignment="1">
      <alignment vertical="center" wrapText="1"/>
    </xf>
    <xf numFmtId="164" fontId="2" fillId="9" borderId="4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right" vertical="center" wrapText="1"/>
    </xf>
    <xf numFmtId="1" fontId="0" fillId="0" borderId="0" xfId="0" applyNumberFormat="1" applyFont="1"/>
    <xf numFmtId="0" fontId="13" fillId="3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/>
    <xf numFmtId="164" fontId="2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164" fontId="2" fillId="3" borderId="4" xfId="0" applyNumberFormat="1" applyFont="1" applyFill="1" applyBorder="1" applyAlignment="1">
      <alignment vertical="center" wrapText="1"/>
    </xf>
    <xf numFmtId="1" fontId="2" fillId="7" borderId="4" xfId="0" applyNumberFormat="1" applyFont="1" applyFill="1" applyBorder="1" applyAlignment="1">
      <alignment vertical="center" wrapText="1"/>
    </xf>
    <xf numFmtId="0" fontId="2" fillId="9" borderId="0" xfId="0" applyFont="1" applyFill="1" applyBorder="1" applyAlignment="1">
      <alignment vertical="center" wrapText="1"/>
    </xf>
    <xf numFmtId="164" fontId="2" fillId="9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2" fillId="3" borderId="4" xfId="0" applyFont="1" applyFill="1" applyBorder="1" applyAlignment="1">
      <alignment vertical="center" wrapText="1"/>
    </xf>
    <xf numFmtId="164" fontId="2" fillId="7" borderId="4" xfId="0" applyNumberFormat="1" applyFont="1" applyFill="1" applyBorder="1" applyAlignment="1">
      <alignment vertical="center" wrapText="1"/>
    </xf>
    <xf numFmtId="164" fontId="2" fillId="8" borderId="4" xfId="0" applyNumberFormat="1" applyFont="1" applyFill="1" applyBorder="1" applyAlignment="1">
      <alignment vertical="center" wrapText="1"/>
    </xf>
    <xf numFmtId="164" fontId="0" fillId="0" borderId="0" xfId="0" applyNumberFormat="1" applyFont="1"/>
    <xf numFmtId="164" fontId="2" fillId="9" borderId="4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164" fontId="2" fillId="9" borderId="0" xfId="0" applyNumberFormat="1" applyFont="1" applyFill="1" applyBorder="1" applyAlignment="1">
      <alignment vertical="center" wrapText="1"/>
    </xf>
    <xf numFmtId="164" fontId="2" fillId="10" borderId="4" xfId="0" applyNumberFormat="1" applyFont="1" applyFill="1" applyBorder="1" applyAlignment="1">
      <alignment vertical="center" wrapText="1"/>
    </xf>
    <xf numFmtId="0" fontId="2" fillId="10" borderId="0" xfId="0" applyFont="1" applyFill="1" applyBorder="1" applyAlignment="1">
      <alignment vertical="center" wrapText="1"/>
    </xf>
    <xf numFmtId="164" fontId="2" fillId="8" borderId="8" xfId="0" applyNumberFormat="1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0" fillId="0" borderId="11" xfId="0" applyBorder="1"/>
    <xf numFmtId="164" fontId="2" fillId="8" borderId="12" xfId="0" applyNumberFormat="1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164" fontId="2" fillId="7" borderId="14" xfId="0" applyNumberFormat="1" applyFont="1" applyFill="1" applyBorder="1" applyAlignment="1">
      <alignment vertical="center" wrapText="1"/>
    </xf>
    <xf numFmtId="0" fontId="0" fillId="0" borderId="11" xfId="0" applyFont="1" applyBorder="1"/>
    <xf numFmtId="164" fontId="2" fillId="7" borderId="15" xfId="0" applyNumberFormat="1" applyFont="1" applyFill="1" applyBorder="1" applyAlignment="1">
      <alignment vertical="center" wrapText="1"/>
    </xf>
    <xf numFmtId="164" fontId="2" fillId="7" borderId="12" xfId="0" applyNumberFormat="1" applyFont="1" applyFill="1" applyBorder="1" applyAlignment="1">
      <alignment vertical="center" wrapText="1"/>
    </xf>
    <xf numFmtId="164" fontId="2" fillId="8" borderId="16" xfId="0" applyNumberFormat="1" applyFont="1" applyFill="1" applyBorder="1" applyAlignment="1">
      <alignment vertical="center" wrapText="1"/>
    </xf>
    <xf numFmtId="164" fontId="2" fillId="8" borderId="9" xfId="0" applyNumberFormat="1" applyFont="1" applyFill="1" applyBorder="1" applyAlignment="1">
      <alignment vertical="center" wrapText="1"/>
    </xf>
    <xf numFmtId="164" fontId="2" fillId="10" borderId="0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4"/>
  <sheetViews>
    <sheetView tabSelected="1" zoomScale="80" zoomScaleNormal="80" workbookViewId="0">
      <selection activeCell="B8" sqref="B8"/>
    </sheetView>
  </sheetViews>
  <sheetFormatPr defaultRowHeight="15" x14ac:dyDescent="0.25"/>
  <cols>
    <col min="1" max="1" width="47.7109375" style="2" customWidth="1"/>
    <col min="2" max="2" width="59.140625" style="2" customWidth="1"/>
    <col min="3" max="3" width="9" style="2" customWidth="1"/>
    <col min="4" max="4" width="23.85546875" customWidth="1"/>
    <col min="6" max="6" width="23.85546875" customWidth="1"/>
    <col min="8" max="8" width="24.28515625" customWidth="1"/>
    <col min="9" max="9" width="27.42578125" style="2" customWidth="1"/>
    <col min="10" max="10" width="9.140625" customWidth="1"/>
    <col min="11" max="11" width="12" customWidth="1"/>
  </cols>
  <sheetData>
    <row r="1" spans="1:9" ht="36" customHeight="1" x14ac:dyDescent="0.25">
      <c r="A1" s="109" t="s">
        <v>55</v>
      </c>
      <c r="B1" s="109"/>
      <c r="D1" s="1">
        <v>42170</v>
      </c>
      <c r="F1" s="1">
        <v>42170</v>
      </c>
    </row>
    <row r="2" spans="1:9" s="5" customFormat="1" x14ac:dyDescent="0.25">
      <c r="A2" s="4"/>
      <c r="B2" s="4"/>
      <c r="C2" s="4"/>
      <c r="I2" s="4"/>
    </row>
    <row r="3" spans="1:9" s="106" customFormat="1" x14ac:dyDescent="0.25">
      <c r="A3" s="102" t="s">
        <v>38</v>
      </c>
      <c r="B3" s="103"/>
      <c r="C3" s="103"/>
      <c r="D3" s="107" t="s">
        <v>39</v>
      </c>
      <c r="E3" s="104"/>
      <c r="F3" s="107" t="s">
        <v>40</v>
      </c>
      <c r="G3" s="104"/>
      <c r="H3" s="108" t="s">
        <v>12</v>
      </c>
      <c r="I3" s="105"/>
    </row>
    <row r="4" spans="1:9" s="5" customFormat="1" ht="15.75" thickBot="1" x14ac:dyDescent="0.3">
      <c r="A4" s="27"/>
      <c r="B4" s="6"/>
      <c r="C4" s="6"/>
      <c r="D4" s="6"/>
      <c r="F4" s="6"/>
      <c r="H4" s="17"/>
      <c r="I4" s="4"/>
    </row>
    <row r="5" spans="1:9" s="5" customFormat="1" ht="15.75" thickBot="1" x14ac:dyDescent="0.3">
      <c r="A5" s="7" t="s">
        <v>13</v>
      </c>
      <c r="B5" s="4"/>
      <c r="C5" s="4"/>
      <c r="D5" s="6"/>
      <c r="F5" s="6"/>
      <c r="H5" s="6"/>
      <c r="I5" s="4"/>
    </row>
    <row r="6" spans="1:9" s="5" customFormat="1" ht="16.5" thickTop="1" thickBot="1" x14ac:dyDescent="0.3">
      <c r="A6" s="7"/>
      <c r="B6" s="8" t="s">
        <v>0</v>
      </c>
      <c r="C6" s="4"/>
      <c r="D6" s="8" t="s">
        <v>3</v>
      </c>
      <c r="F6" s="8" t="s">
        <v>3</v>
      </c>
      <c r="H6" s="3" t="s">
        <v>3</v>
      </c>
      <c r="I6" s="4"/>
    </row>
    <row r="7" spans="1:9" s="5" customFormat="1" ht="16.5" thickTop="1" thickBot="1" x14ac:dyDescent="0.3">
      <c r="A7" s="9" t="s">
        <v>15</v>
      </c>
      <c r="B7" s="10" t="s">
        <v>6</v>
      </c>
      <c r="C7" s="4"/>
      <c r="D7" s="25">
        <v>353</v>
      </c>
      <c r="F7" s="25">
        <v>8</v>
      </c>
      <c r="H7" s="16">
        <f>SUM(D7,F7)</f>
        <v>361</v>
      </c>
      <c r="I7" s="4"/>
    </row>
    <row r="8" spans="1:9" s="5" customFormat="1" ht="15.75" thickBot="1" x14ac:dyDescent="0.3">
      <c r="A8" s="11"/>
      <c r="B8" s="10" t="s">
        <v>8</v>
      </c>
      <c r="C8" s="4"/>
      <c r="D8" s="25">
        <v>204</v>
      </c>
      <c r="F8" s="25">
        <v>8</v>
      </c>
      <c r="H8" s="16">
        <f t="shared" ref="H8:H13" si="0">SUM(D8,F8)</f>
        <v>212</v>
      </c>
      <c r="I8" s="4"/>
    </row>
    <row r="9" spans="1:9" s="5" customFormat="1" ht="15.75" thickBot="1" x14ac:dyDescent="0.3">
      <c r="A9" s="11"/>
      <c r="B9" s="10" t="s">
        <v>9</v>
      </c>
      <c r="C9" s="4"/>
      <c r="D9" s="25">
        <v>14</v>
      </c>
      <c r="F9" s="25">
        <v>1</v>
      </c>
      <c r="H9" s="16">
        <f t="shared" si="0"/>
        <v>15</v>
      </c>
      <c r="I9" s="4"/>
    </row>
    <row r="10" spans="1:9" s="5" customFormat="1" ht="15.75" thickBot="1" x14ac:dyDescent="0.3">
      <c r="A10" s="11"/>
      <c r="B10" s="18" t="s">
        <v>14</v>
      </c>
      <c r="C10" s="4"/>
      <c r="D10" s="25">
        <v>193</v>
      </c>
      <c r="F10" s="25">
        <v>7</v>
      </c>
      <c r="H10" s="16">
        <f t="shared" si="0"/>
        <v>200</v>
      </c>
      <c r="I10" s="4"/>
    </row>
    <row r="11" spans="1:9" s="5" customFormat="1" ht="15.75" thickBot="1" x14ac:dyDescent="0.3">
      <c r="A11" s="11"/>
      <c r="B11" s="10" t="s">
        <v>7</v>
      </c>
      <c r="C11" s="4"/>
      <c r="D11" s="25">
        <v>11</v>
      </c>
      <c r="F11" s="25">
        <v>1</v>
      </c>
      <c r="H11" s="16">
        <f t="shared" si="0"/>
        <v>12</v>
      </c>
      <c r="I11" s="4"/>
    </row>
    <row r="12" spans="1:9" s="5" customFormat="1" ht="15.75" thickBot="1" x14ac:dyDescent="0.3">
      <c r="A12" s="11"/>
      <c r="B12" s="23" t="s">
        <v>22</v>
      </c>
      <c r="C12" s="4"/>
      <c r="D12" s="10">
        <v>280</v>
      </c>
      <c r="F12" s="10">
        <v>27</v>
      </c>
      <c r="H12" s="16">
        <f t="shared" si="0"/>
        <v>307</v>
      </c>
      <c r="I12" s="4"/>
    </row>
    <row r="13" spans="1:9" s="5" customFormat="1" ht="15.75" thickBot="1" x14ac:dyDescent="0.3">
      <c r="A13" s="13"/>
      <c r="B13" s="23" t="s">
        <v>23</v>
      </c>
      <c r="C13" s="4"/>
      <c r="D13" s="10">
        <v>246</v>
      </c>
      <c r="F13" s="10">
        <v>24</v>
      </c>
      <c r="H13" s="16">
        <f t="shared" si="0"/>
        <v>270</v>
      </c>
      <c r="I13" s="4"/>
    </row>
    <row r="14" spans="1:9" s="5" customFormat="1" ht="15.75" thickBot="1" x14ac:dyDescent="0.3">
      <c r="A14" s="14" t="s">
        <v>16</v>
      </c>
      <c r="B14" s="12" t="s">
        <v>10</v>
      </c>
      <c r="C14" s="4"/>
      <c r="D14" s="12">
        <v>141</v>
      </c>
      <c r="F14" s="12">
        <v>0</v>
      </c>
      <c r="H14" s="15">
        <f>SUM(D14,F14)</f>
        <v>141</v>
      </c>
      <c r="I14" s="4"/>
    </row>
    <row r="15" spans="1:9" s="5" customFormat="1" ht="15.75" thickBot="1" x14ac:dyDescent="0.3">
      <c r="A15" s="11"/>
      <c r="B15" s="12" t="s">
        <v>11</v>
      </c>
      <c r="C15" s="4"/>
      <c r="D15" s="12">
        <v>63</v>
      </c>
      <c r="F15" s="12">
        <v>0</v>
      </c>
      <c r="H15" s="15">
        <f t="shared" ref="H15:H16" si="1">SUM(D15,F15)</f>
        <v>63</v>
      </c>
      <c r="I15" s="4"/>
    </row>
    <row r="16" spans="1:9" s="5" customFormat="1" ht="15.75" thickBot="1" x14ac:dyDescent="0.3">
      <c r="A16" s="11"/>
      <c r="B16" s="12" t="s">
        <v>21</v>
      </c>
      <c r="C16" s="4"/>
      <c r="D16" s="12">
        <v>63</v>
      </c>
      <c r="F16" s="12">
        <v>0</v>
      </c>
      <c r="H16" s="15">
        <f t="shared" si="1"/>
        <v>63</v>
      </c>
      <c r="I16" s="4"/>
    </row>
    <row r="17" spans="1:38" s="21" customFormat="1" ht="15.75" thickBot="1" x14ac:dyDescent="0.3">
      <c r="A17" s="19"/>
      <c r="B17" s="20"/>
      <c r="C17" s="22"/>
      <c r="D17" s="20"/>
      <c r="F17" s="20"/>
      <c r="H17" s="20"/>
      <c r="I17" s="22"/>
    </row>
    <row r="18" spans="1:38" s="5" customFormat="1" ht="15.75" thickBot="1" x14ac:dyDescent="0.3">
      <c r="A18" s="36" t="s">
        <v>41</v>
      </c>
      <c r="B18" s="33"/>
      <c r="C18" s="46"/>
      <c r="D18" s="35"/>
      <c r="E18" s="34"/>
      <c r="F18" s="35"/>
      <c r="G18" s="34"/>
      <c r="H18" s="35"/>
      <c r="I18" s="33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 spans="1:38" s="5" customFormat="1" ht="16.5" thickTop="1" thickBot="1" x14ac:dyDescent="0.3">
      <c r="A19" s="36"/>
      <c r="B19" s="36" t="s">
        <v>2</v>
      </c>
      <c r="C19" s="59"/>
      <c r="D19" s="36" t="s">
        <v>3</v>
      </c>
      <c r="E19" s="34"/>
      <c r="F19" s="36" t="s">
        <v>3</v>
      </c>
      <c r="G19" s="34"/>
      <c r="H19" s="31" t="s">
        <v>3</v>
      </c>
      <c r="I19" s="34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 spans="1:38" s="5" customFormat="1" ht="16.5" thickTop="1" thickBot="1" x14ac:dyDescent="0.3">
      <c r="A20" s="51" t="s">
        <v>27</v>
      </c>
      <c r="B20" s="97"/>
      <c r="C20" s="60"/>
      <c r="D20" s="37"/>
      <c r="E20" s="43"/>
      <c r="F20" s="37"/>
      <c r="G20" s="43"/>
      <c r="H20" s="41"/>
      <c r="I20" s="3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 spans="1:38" s="5" customFormat="1" ht="15.75" thickBot="1" x14ac:dyDescent="0.3">
      <c r="A21" s="37" t="s">
        <v>14</v>
      </c>
      <c r="B21" s="97"/>
      <c r="C21" s="60"/>
      <c r="D21" s="37">
        <f>D10</f>
        <v>193</v>
      </c>
      <c r="E21" s="43"/>
      <c r="F21" s="37">
        <f>F10</f>
        <v>7</v>
      </c>
      <c r="G21" s="43"/>
      <c r="H21" s="65">
        <f>SUM(D21,F21)</f>
        <v>200</v>
      </c>
      <c r="I21" s="33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s="5" customFormat="1" ht="29.25" thickBot="1" x14ac:dyDescent="0.3">
      <c r="A22" s="37" t="s">
        <v>4</v>
      </c>
      <c r="B22" s="97" t="s">
        <v>44</v>
      </c>
      <c r="C22" s="60"/>
      <c r="D22" s="64">
        <f>(D21/6)/6.5</f>
        <v>4.948717948717948</v>
      </c>
      <c r="E22" s="43"/>
      <c r="F22" s="64">
        <f>(F21/6)/6.5</f>
        <v>0.17948717948717949</v>
      </c>
      <c r="G22" s="43"/>
      <c r="H22" s="65">
        <f>SUM(D22,F22)</f>
        <v>5.1282051282051277</v>
      </c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s="71" customFormat="1" ht="29.25" thickBot="1" x14ac:dyDescent="0.3">
      <c r="A23" s="72" t="s">
        <v>43</v>
      </c>
      <c r="B23" s="100" t="s">
        <v>45</v>
      </c>
      <c r="C23" s="77"/>
      <c r="D23" s="80">
        <f>(D16/3)/6.5</f>
        <v>3.2307692307692308</v>
      </c>
      <c r="E23" s="75"/>
      <c r="F23" s="80">
        <f>(F15/3)/6.5</f>
        <v>0</v>
      </c>
      <c r="G23" s="75"/>
      <c r="H23" s="80">
        <f>SUM(D23,F23)</f>
        <v>3.2307692307692308</v>
      </c>
      <c r="I23" s="70"/>
    </row>
    <row r="24" spans="1:38" s="5" customFormat="1" ht="15.75" thickBot="1" x14ac:dyDescent="0.3">
      <c r="A24" s="52" t="s">
        <v>26</v>
      </c>
      <c r="B24" s="98"/>
      <c r="C24" s="61"/>
      <c r="D24" s="38"/>
      <c r="E24" s="50"/>
      <c r="F24" s="38"/>
      <c r="G24" s="50"/>
      <c r="H24" s="40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s="5" customFormat="1" ht="15.75" thickBot="1" x14ac:dyDescent="0.3">
      <c r="A25" s="38" t="s">
        <v>17</v>
      </c>
      <c r="B25" s="98"/>
      <c r="C25" s="61"/>
      <c r="D25" s="38">
        <v>14</v>
      </c>
      <c r="E25" s="50"/>
      <c r="F25" s="38">
        <v>1</v>
      </c>
      <c r="G25" s="50"/>
      <c r="H25" s="40">
        <f>SUM(D25,F25)</f>
        <v>15</v>
      </c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s="5" customFormat="1" ht="29.25" thickBot="1" x14ac:dyDescent="0.3">
      <c r="A26" s="38" t="s">
        <v>5</v>
      </c>
      <c r="B26" s="100" t="s">
        <v>46</v>
      </c>
      <c r="C26" s="60"/>
      <c r="D26" s="80">
        <f>(D25/3)/6.5</f>
        <v>0.71794871794871795</v>
      </c>
      <c r="E26" s="43"/>
      <c r="F26" s="80">
        <f>(F25/3)/6.5</f>
        <v>5.128205128205128E-2</v>
      </c>
      <c r="G26" s="43"/>
      <c r="H26" s="80">
        <f>SUM(D26,F26)</f>
        <v>0.76923076923076927</v>
      </c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s="5" customFormat="1" ht="15.75" thickBot="1" x14ac:dyDescent="0.3">
      <c r="A27" s="51" t="s">
        <v>25</v>
      </c>
      <c r="B27" s="97"/>
      <c r="C27" s="56"/>
      <c r="D27" s="37"/>
      <c r="E27" s="43"/>
      <c r="F27" s="37"/>
      <c r="G27" s="43"/>
      <c r="H27" s="41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s="5" customFormat="1" ht="15.75" thickBot="1" x14ac:dyDescent="0.3">
      <c r="A28" s="37" t="s">
        <v>29</v>
      </c>
      <c r="B28" s="97" t="s">
        <v>47</v>
      </c>
      <c r="C28" s="56"/>
      <c r="D28" s="37">
        <v>204</v>
      </c>
      <c r="E28" s="43"/>
      <c r="F28" s="37">
        <v>24</v>
      </c>
      <c r="G28" s="43"/>
      <c r="H28" s="65">
        <f>SUM(F28,D28)</f>
        <v>228</v>
      </c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s="5" customFormat="1" ht="29.25" thickBot="1" x14ac:dyDescent="0.3">
      <c r="A29" s="37" t="s">
        <v>24</v>
      </c>
      <c r="B29" s="97" t="s">
        <v>48</v>
      </c>
      <c r="C29" s="56"/>
      <c r="D29" s="69">
        <f>(D28/6)/6.5</f>
        <v>5.2307692307692308</v>
      </c>
      <c r="E29" s="43"/>
      <c r="F29" s="78">
        <f>(F28/6)/6.5</f>
        <v>0.61538461538461542</v>
      </c>
      <c r="G29" s="43"/>
      <c r="H29" s="41">
        <f>SUM(D29,F29)</f>
        <v>5.8461538461538467</v>
      </c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s="5" customFormat="1" x14ac:dyDescent="0.25">
      <c r="A30" s="33"/>
      <c r="B30" s="33"/>
      <c r="C30" s="46"/>
      <c r="D30" s="34"/>
      <c r="E30" s="34"/>
      <c r="F30" s="34"/>
      <c r="G30" s="34"/>
      <c r="H30" s="34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5" customFormat="1" x14ac:dyDescent="0.25">
      <c r="A31" s="68"/>
      <c r="B31" s="33"/>
      <c r="C31" s="46"/>
      <c r="D31" s="34"/>
      <c r="E31" s="32"/>
      <c r="F31" s="34"/>
      <c r="G31" s="34"/>
      <c r="H31" s="34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s="5" customFormat="1" ht="15.75" thickBot="1" x14ac:dyDescent="0.3">
      <c r="A32" s="30" t="s">
        <v>18</v>
      </c>
      <c r="B32" s="33"/>
      <c r="C32" s="46"/>
      <c r="D32" s="35"/>
      <c r="E32" s="34"/>
      <c r="F32" s="35"/>
      <c r="G32" s="34"/>
      <c r="H32" s="35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s="5" customFormat="1" ht="15.75" thickBot="1" x14ac:dyDescent="0.3">
      <c r="A33" s="31" t="s">
        <v>27</v>
      </c>
      <c r="B33" s="31" t="s">
        <v>2</v>
      </c>
      <c r="C33" s="62"/>
      <c r="D33" s="31" t="s">
        <v>3</v>
      </c>
      <c r="E33" s="34"/>
      <c r="F33" s="31" t="s">
        <v>3</v>
      </c>
      <c r="G33" s="34"/>
      <c r="H33" s="31" t="s">
        <v>30</v>
      </c>
      <c r="I33" s="33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s="5" customFormat="1" ht="31.5" thickTop="1" thickBot="1" x14ac:dyDescent="0.3">
      <c r="A34" s="49" t="s">
        <v>42</v>
      </c>
      <c r="B34" s="99" t="s">
        <v>49</v>
      </c>
      <c r="C34" s="60"/>
      <c r="D34" s="41">
        <f>SUM(D22,D23,D26)</f>
        <v>8.897435897435896</v>
      </c>
      <c r="E34" s="43"/>
      <c r="F34" s="73">
        <f>SUM(F22,F23,F26)</f>
        <v>0.23076923076923078</v>
      </c>
      <c r="G34" s="43"/>
      <c r="H34" s="41">
        <f>SUM(D34,F34)</f>
        <v>9.128205128205126</v>
      </c>
      <c r="I34" s="33"/>
    </row>
    <row r="35" spans="1:38" s="5" customFormat="1" ht="16.5" thickTop="1" thickBot="1" x14ac:dyDescent="0.3">
      <c r="A35" s="49" t="s">
        <v>19</v>
      </c>
      <c r="B35" s="40"/>
      <c r="C35" s="60"/>
      <c r="D35" s="42">
        <f>D34*0.8</f>
        <v>7.1179487179487175</v>
      </c>
      <c r="E35" s="44"/>
      <c r="F35" s="74">
        <f>F34*0.8</f>
        <v>0.18461538461538463</v>
      </c>
      <c r="G35" s="43"/>
      <c r="H35" s="42">
        <f>SUM(D35,F35)</f>
        <v>7.3025641025641024</v>
      </c>
      <c r="I35" s="33"/>
    </row>
    <row r="36" spans="1:38" s="5" customFormat="1" ht="16.5" thickTop="1" thickBot="1" x14ac:dyDescent="0.3">
      <c r="A36" s="49" t="s">
        <v>1</v>
      </c>
      <c r="B36" s="47"/>
      <c r="C36" s="60"/>
      <c r="D36" s="48">
        <f>D34*0.6</f>
        <v>5.3384615384615373</v>
      </c>
      <c r="E36" s="44"/>
      <c r="F36" s="76">
        <f>F34*0.6</f>
        <v>0.13846153846153847</v>
      </c>
      <c r="G36" s="43"/>
      <c r="H36" s="48">
        <f>SUM(D36,F36)</f>
        <v>5.4769230769230761</v>
      </c>
      <c r="I36" s="33"/>
    </row>
    <row r="37" spans="1:38" s="5" customFormat="1" ht="16.5" thickTop="1" thickBot="1" x14ac:dyDescent="0.3">
      <c r="A37" s="49" t="s">
        <v>36</v>
      </c>
      <c r="B37" s="66"/>
      <c r="C37" s="56"/>
      <c r="D37" s="67">
        <f>D34*0.5</f>
        <v>4.448717948717948</v>
      </c>
      <c r="E37" s="44"/>
      <c r="F37" s="79">
        <f>F34*0.5</f>
        <v>0.11538461538461539</v>
      </c>
      <c r="G37" s="43"/>
      <c r="H37" s="67">
        <f>SUM(D37,F37)</f>
        <v>4.564102564102563</v>
      </c>
      <c r="I37" s="33"/>
    </row>
    <row r="38" spans="1:38" s="5" customFormat="1" ht="16.5" thickTop="1" thickBot="1" x14ac:dyDescent="0.3">
      <c r="A38" s="68"/>
      <c r="B38" s="33"/>
      <c r="C38" s="46"/>
      <c r="D38" s="34"/>
      <c r="E38" s="32"/>
      <c r="F38" s="34"/>
      <c r="G38" s="34"/>
      <c r="H38" s="34"/>
      <c r="I38" s="33"/>
    </row>
    <row r="39" spans="1:38" s="5" customFormat="1" ht="15.75" thickBot="1" x14ac:dyDescent="0.3">
      <c r="A39" s="31" t="s">
        <v>25</v>
      </c>
      <c r="B39" s="31" t="s">
        <v>2</v>
      </c>
      <c r="C39" s="62"/>
      <c r="D39" s="31" t="s">
        <v>3</v>
      </c>
      <c r="E39" s="34"/>
      <c r="F39" s="31" t="s">
        <v>3</v>
      </c>
      <c r="G39" s="34"/>
      <c r="H39" s="31" t="s">
        <v>31</v>
      </c>
      <c r="I39" s="33"/>
    </row>
    <row r="40" spans="1:38" s="5" customFormat="1" ht="31.5" thickTop="1" thickBot="1" x14ac:dyDescent="0.3">
      <c r="A40" s="49" t="s">
        <v>42</v>
      </c>
      <c r="B40" s="39"/>
      <c r="C40" s="60"/>
      <c r="D40" s="41">
        <f>D29</f>
        <v>5.2307692307692308</v>
      </c>
      <c r="E40" s="43"/>
      <c r="F40" s="41">
        <f>F29</f>
        <v>0.61538461538461542</v>
      </c>
      <c r="G40" s="43"/>
      <c r="H40" s="41">
        <f>SUM(D40,F40)</f>
        <v>5.8461538461538467</v>
      </c>
      <c r="I40" s="33"/>
    </row>
    <row r="41" spans="1:38" s="5" customFormat="1" ht="16.5" thickTop="1" thickBot="1" x14ac:dyDescent="0.3">
      <c r="A41" s="49" t="s">
        <v>28</v>
      </c>
      <c r="B41" s="40"/>
      <c r="C41" s="60"/>
      <c r="D41" s="42">
        <f>D40*0.2</f>
        <v>1.0461538461538462</v>
      </c>
      <c r="E41" s="44"/>
      <c r="F41" s="74">
        <f>F40*0.2</f>
        <v>0.12307692307692308</v>
      </c>
      <c r="G41" s="43"/>
      <c r="H41" s="42">
        <f>SUM(D41,F41)</f>
        <v>1.1692307692307693</v>
      </c>
      <c r="I41" s="33"/>
    </row>
    <row r="42" spans="1:38" s="21" customFormat="1" ht="15.75" thickTop="1" x14ac:dyDescent="0.25">
      <c r="A42" s="54"/>
      <c r="B42" s="55"/>
      <c r="C42" s="56"/>
      <c r="D42" s="56"/>
      <c r="E42" s="58"/>
      <c r="F42" s="56"/>
      <c r="G42" s="57"/>
      <c r="H42" s="56"/>
      <c r="I42" s="46"/>
    </row>
    <row r="43" spans="1:38" s="5" customFormat="1" ht="30" x14ac:dyDescent="0.25">
      <c r="A43" s="53" t="s">
        <v>34</v>
      </c>
      <c r="B43" s="81" t="s">
        <v>35</v>
      </c>
      <c r="C43" s="56"/>
      <c r="D43" s="96">
        <v>0.5</v>
      </c>
      <c r="E43" s="44"/>
      <c r="F43" s="96">
        <v>0.2</v>
      </c>
      <c r="G43" s="43"/>
      <c r="H43" s="96">
        <f>SUM(D43,F43)</f>
        <v>0.7</v>
      </c>
      <c r="I43" s="33"/>
    </row>
    <row r="44" spans="1:38" s="5" customFormat="1" ht="15.75" thickBot="1" x14ac:dyDescent="0.3">
      <c r="A44" s="68"/>
      <c r="B44" s="33"/>
      <c r="C44" s="46"/>
      <c r="D44" s="34"/>
      <c r="E44" s="34"/>
      <c r="F44" s="34"/>
      <c r="G44" s="34"/>
      <c r="H44" s="34"/>
      <c r="I44" s="33"/>
    </row>
    <row r="45" spans="1:38" s="5" customFormat="1" ht="15.75" thickBot="1" x14ac:dyDescent="0.3">
      <c r="A45" s="30" t="s">
        <v>18</v>
      </c>
      <c r="B45" s="88" t="s">
        <v>2</v>
      </c>
      <c r="C45" s="46"/>
      <c r="D45" s="88" t="s">
        <v>3</v>
      </c>
      <c r="E45" s="34"/>
      <c r="F45" s="88" t="s">
        <v>3</v>
      </c>
      <c r="G45" s="34"/>
      <c r="H45" s="88" t="s">
        <v>20</v>
      </c>
      <c r="I45" s="33"/>
    </row>
    <row r="46" spans="1:38" s="5" customFormat="1" ht="30.75" thickBot="1" x14ac:dyDescent="0.3">
      <c r="A46" s="87" t="s">
        <v>33</v>
      </c>
      <c r="B46" s="89"/>
      <c r="C46" s="46"/>
      <c r="D46" s="90">
        <f>SUM(D43,D41,D35)</f>
        <v>8.6641025641025635</v>
      </c>
      <c r="E46" s="91"/>
      <c r="F46" s="92">
        <f>SUM(F43,F41,F35)</f>
        <v>0.50769230769230766</v>
      </c>
      <c r="G46" s="91"/>
      <c r="H46" s="93">
        <f>SUM(D46,F46)</f>
        <v>9.1717948717948712</v>
      </c>
      <c r="I46" s="33"/>
    </row>
    <row r="47" spans="1:38" ht="30.75" thickBot="1" x14ac:dyDescent="0.3">
      <c r="A47" s="87" t="s">
        <v>32</v>
      </c>
      <c r="B47" s="83"/>
      <c r="C47" s="63"/>
      <c r="D47" s="94">
        <f>SUM(D43,D41,D36)</f>
        <v>6.8846153846153832</v>
      </c>
      <c r="E47" s="29"/>
      <c r="F47" s="94">
        <f>SUM(F43,F41,F36)</f>
        <v>0.46153846153846156</v>
      </c>
      <c r="G47" s="29"/>
      <c r="H47" s="82">
        <f>SUM(D47,F47)</f>
        <v>7.3461538461538449</v>
      </c>
      <c r="I47" s="29"/>
    </row>
    <row r="48" spans="1:38" ht="30.75" thickBot="1" x14ac:dyDescent="0.3">
      <c r="A48" s="87" t="s">
        <v>37</v>
      </c>
      <c r="B48" s="83"/>
      <c r="C48" s="84"/>
      <c r="D48" s="95">
        <f>SUM(D43,D41,D37)</f>
        <v>5.994871794871794</v>
      </c>
      <c r="E48" s="85"/>
      <c r="F48" s="95">
        <f>SUM(F43,F41,F37)</f>
        <v>0.43846153846153846</v>
      </c>
      <c r="G48" s="85"/>
      <c r="H48" s="86">
        <f>SUM(D48,F48)</f>
        <v>6.4333333333333327</v>
      </c>
      <c r="I48" s="29"/>
    </row>
    <row r="49" spans="1:1" x14ac:dyDescent="0.25">
      <c r="A49" s="28"/>
    </row>
    <row r="50" spans="1:1" x14ac:dyDescent="0.25">
      <c r="A50" s="101" t="s">
        <v>50</v>
      </c>
    </row>
    <row r="51" spans="1:1" x14ac:dyDescent="0.25">
      <c r="A51" s="101" t="s">
        <v>51</v>
      </c>
    </row>
    <row r="52" spans="1:1" x14ac:dyDescent="0.25">
      <c r="A52" s="101" t="s">
        <v>52</v>
      </c>
    </row>
    <row r="53" spans="1:1" x14ac:dyDescent="0.25">
      <c r="A53" s="101" t="s">
        <v>53</v>
      </c>
    </row>
    <row r="54" spans="1:1" x14ac:dyDescent="0.25">
      <c r="A54" s="101" t="s">
        <v>54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H14"/>
  <sheetViews>
    <sheetView workbookViewId="0">
      <selection activeCell="J8" sqref="J8"/>
    </sheetView>
  </sheetViews>
  <sheetFormatPr defaultRowHeight="15" x14ac:dyDescent="0.25"/>
  <cols>
    <col min="8" max="8" width="9.140625" style="26"/>
  </cols>
  <sheetData>
    <row r="6" spans="8:8" x14ac:dyDescent="0.25">
      <c r="H6" s="24"/>
    </row>
    <row r="7" spans="8:8" x14ac:dyDescent="0.25">
      <c r="H7" s="24"/>
    </row>
    <row r="8" spans="8:8" x14ac:dyDescent="0.25">
      <c r="H8" s="24"/>
    </row>
    <row r="9" spans="8:8" x14ac:dyDescent="0.25">
      <c r="H9" s="24"/>
    </row>
    <row r="10" spans="8:8" x14ac:dyDescent="0.25">
      <c r="H10" s="24"/>
    </row>
    <row r="11" spans="8:8" x14ac:dyDescent="0.25">
      <c r="H11" s="24"/>
    </row>
    <row r="12" spans="8:8" x14ac:dyDescent="0.25">
      <c r="H12" s="24"/>
    </row>
    <row r="13" spans="8:8" x14ac:dyDescent="0.25">
      <c r="H13" s="24"/>
    </row>
    <row r="14" spans="8:8" x14ac:dyDescent="0.25">
      <c r="H14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Auckland Unitary Plan - Independent Hearings Panel - Council response 15 June 2015 - response to procedural minute 6 and 7 on RUB - Attach 2b - 017 summary</dc:creator>
  <cp:lastModifiedBy>Chris Greenhough</cp:lastModifiedBy>
  <cp:lastPrinted>2015-06-14T23:09:31Z</cp:lastPrinted>
  <dcterms:created xsi:type="dcterms:W3CDTF">2015-05-13T13:24:34Z</dcterms:created>
  <dcterms:modified xsi:type="dcterms:W3CDTF">2015-06-15T22:08:00Z</dcterms:modified>
</cp:coreProperties>
</file>